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HNET\Ugovori i narudžbenice\Registar ugovora\"/>
    </mc:Choice>
  </mc:AlternateContent>
  <xr:revisionPtr revIDLastSave="0" documentId="13_ncr:1_{C6E47020-A89D-4855-8769-D2E35D83B634}" xr6:coauthVersionLast="47" xr6:coauthVersionMax="47" xr10:uidLastSave="{00000000-0000-0000-0000-000000000000}"/>
  <bookViews>
    <workbookView xWindow="-120" yWindow="-120" windowWidth="29040" windowHeight="15840" xr2:uid="{2433A41F-D1B5-4CD9-8C37-E1BC49084B29}"/>
  </bookViews>
  <sheets>
    <sheet name="List1" sheetId="1" r:id="rId1"/>
    <sheet name="List2" sheetId="2" r:id="rId2"/>
  </sheets>
  <definedNames>
    <definedName name="_xlnm._FilterDatabase" localSheetId="0" hidden="1">List1!$A$1:$R$1</definedName>
    <definedName name="_Hlk486834599" localSheetId="0">List1!#REF!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M4" i="1"/>
  <c r="N47" i="1"/>
  <c r="K47" i="1"/>
  <c r="N46" i="1"/>
  <c r="M46" i="1"/>
  <c r="M23" i="1" l="1"/>
  <c r="N23" i="1" s="1"/>
  <c r="M22" i="1"/>
  <c r="N22" i="1" s="1"/>
  <c r="M21" i="1" l="1"/>
  <c r="N21" i="1" s="1"/>
  <c r="N35" i="1"/>
  <c r="M39" i="1"/>
  <c r="N39" i="1" s="1"/>
  <c r="M40" i="1"/>
  <c r="N40" i="1" s="1"/>
  <c r="M44" i="1"/>
  <c r="N44" i="1" s="1"/>
  <c r="N45" i="1" l="1"/>
  <c r="N36" i="1"/>
  <c r="N34" i="1"/>
  <c r="N31" i="1"/>
  <c r="M16" i="1"/>
  <c r="N16" i="1" s="1"/>
  <c r="M15" i="1"/>
  <c r="N15" i="1" s="1"/>
  <c r="M13" i="1"/>
  <c r="N13" i="1" s="1"/>
  <c r="M2" i="1"/>
  <c r="N2" i="1" s="1"/>
  <c r="M3" i="1" l="1"/>
  <c r="M9" i="1"/>
  <c r="M10" i="1"/>
  <c r="M11" i="1"/>
  <c r="M12" i="1"/>
  <c r="M14" i="1"/>
  <c r="N3" i="1" l="1"/>
  <c r="N9" i="1"/>
  <c r="N10" i="1"/>
  <c r="N11" i="1"/>
  <c r="N12" i="1"/>
  <c r="N14" i="1"/>
</calcChain>
</file>

<file path=xl/sharedStrings.xml><?xml version="1.0" encoding="utf-8"?>
<sst xmlns="http://schemas.openxmlformats.org/spreadsheetml/2006/main" count="345" uniqueCount="247">
  <si>
    <t>predmet nabave</t>
  </si>
  <si>
    <t>evidencijski broj  
nabave</t>
  </si>
  <si>
    <t>naziv i OIB ugovaratelja</t>
  </si>
  <si>
    <t>rok na koji je ugovor sklopljen</t>
  </si>
  <si>
    <t>iznos PDV-a</t>
  </si>
  <si>
    <t>datum kada je ugovor izvršen u cijelosti ili navod da je isti raskinut prije isteka roka na koji je sklopljen</t>
  </si>
  <si>
    <t xml:space="preserve">ukupni isplaćeni iznos ugovaratelju s PDV-om na temelju sklopljenog ugovora </t>
  </si>
  <si>
    <t>obrazloženje ako je iznos koji je isplaćen ugovaratelju veći od iznosa na koji je ugovor sklopljen, odnosno razlozi zbog kojih je isti raskinut prije isteka njegova trajanja</t>
  </si>
  <si>
    <t>brojčana oznaka 
predmeta nabave
iz Jedinstvenog rječnika 
javne nabave (CPV)</t>
  </si>
  <si>
    <t xml:space="preserve">datum sklapanja  </t>
  </si>
  <si>
    <t>naziv i OIB podugovaratelja</t>
  </si>
  <si>
    <t xml:space="preserve">iznos bez PDV-a </t>
  </si>
  <si>
    <t xml:space="preserve">ukupni iznos s PDV-om </t>
  </si>
  <si>
    <t>redni
 broj</t>
  </si>
  <si>
    <t>sklopljen je ugovor/ izdana je narudžbenica</t>
  </si>
  <si>
    <t>broj ugovora/narudžbenice</t>
  </si>
  <si>
    <t>napomena</t>
  </si>
  <si>
    <t>KLASA</t>
  </si>
  <si>
    <t>360-02/20-01/11</t>
  </si>
  <si>
    <t>Izmjena i dopuna projektne dokumentacije za rekonstrukciju i dogradnju Vatrogasnog centra i dvorane u Svetom Ivanu Zelini</t>
  </si>
  <si>
    <t>Renova d.o.o., Zagreb
OIB: 47707696151</t>
  </si>
  <si>
    <t>30 dana</t>
  </si>
  <si>
    <t>ugovor</t>
  </si>
  <si>
    <t>360-02/20-01/09</t>
  </si>
  <si>
    <t>Izvođenje građevinskih radova-samostojećaa zgrada pomoćne namjene uz Društveni dom Gornja Drenova</t>
  </si>
  <si>
    <t>Sakmardi d.o.o., Črećan 7a, OIB: 38408501201</t>
  </si>
  <si>
    <t>22.01.2021.</t>
  </si>
  <si>
    <t>6 mjeseci</t>
  </si>
  <si>
    <t>302-02/21-01/01</t>
  </si>
  <si>
    <t>Izrada provedbenog programa razvoja Grada Svetog Ivana Zeline za razdoblje 2021.-2025.</t>
  </si>
  <si>
    <t>EV-5/1-21</t>
  </si>
  <si>
    <t>EV-33/1-21</t>
  </si>
  <si>
    <t>EV-73/1-21</t>
  </si>
  <si>
    <t>363-01/21-01/05</t>
  </si>
  <si>
    <t>Usluge sakupljanja i zbrinjavanja napuštenih ili izgubljenih životinja</t>
  </si>
  <si>
    <t>85200000-1</t>
  </si>
  <si>
    <t>LOGIČKA MATRICA D.O.O., Kralja Zvonimira 42, Zagreb OIB:05315151679</t>
  </si>
  <si>
    <t>360-02/21-01/02</t>
  </si>
  <si>
    <t>Izvođenje građevinsko-obrtničkih radova na Društvenom domu u Velikoj Gori</t>
  </si>
  <si>
    <t>350-01/21-01/02</t>
  </si>
  <si>
    <t>Usluga izrade grafičkih podloga i drugih pripremnih radnji za potrebe Izmjena i dopuna Prostornog plana uređenja Grada Svetog Ivana Zeline</t>
  </si>
  <si>
    <t>EV-62/1-21</t>
  </si>
  <si>
    <t>406-09/20-01/20</t>
  </si>
  <si>
    <t>Usluga izrade projekta uklanjanja građevine i projekta zaštite građevne jame za potrebe izgradnje Zelinskog multifunkcionalnog centra za prevenciju s knjižnicom i novo planirane ulice s potpornim zidovima i komunalnom infrastrukturom</t>
  </si>
  <si>
    <t>Promidžba u elek. medijima ili oglašavanje u medijima???</t>
  </si>
  <si>
    <t>008-04/21-01/01</t>
  </si>
  <si>
    <t>Ugovor o poslovnoj suradnji prigorski.hr</t>
  </si>
  <si>
    <t>Prigorski marketing and consulting d.o.o., Križevci
OIB:18208989147</t>
  </si>
  <si>
    <t>07.01.2021.</t>
  </si>
  <si>
    <t>31.12.2021.</t>
  </si>
  <si>
    <t>008-04/20-01/03</t>
  </si>
  <si>
    <t>Ugovor o poslovnoj suradnji Nezavisna televizija d.o.o.</t>
  </si>
  <si>
    <t>Nezavisna televizija d.o.o., OIB: 92921283762</t>
  </si>
  <si>
    <t>008-04/21-01/02</t>
  </si>
  <si>
    <t>Ugovor o poslovnoj suradnji  Sjever Sjeverozapad d.o.o.</t>
  </si>
  <si>
    <t>Sjever Sjeverozapad d.o.o., OIB: 56789283198</t>
  </si>
  <si>
    <t>25.01.2021.</t>
  </si>
  <si>
    <t>4.000,00 kn mjesečno</t>
  </si>
  <si>
    <t>narudžbenica</t>
  </si>
  <si>
    <t>BRIZIĆ USLUGE d.o.o., Zagrebačka 1, Leprovica, OIB: 48517420200</t>
  </si>
  <si>
    <t>22.02.2021.</t>
  </si>
  <si>
    <t>60 dana</t>
  </si>
  <si>
    <t>406-09/20-01/20, 238/30-02/26-21-10</t>
  </si>
  <si>
    <t>GRADEČKI PROJEKT d.o.o., FILIPOVIĆI 1B, OIB: 53323081765</t>
  </si>
  <si>
    <t>17.02.2021.</t>
  </si>
  <si>
    <r>
      <t xml:space="preserve">PRIZMA d.o.o., </t>
    </r>
    <r>
      <rPr>
        <sz val="11"/>
        <color theme="1"/>
        <rFont val="Calibri"/>
        <family val="2"/>
        <charset val="238"/>
        <scheme val="minor"/>
      </rPr>
      <t>, Bernarda Vukas 22, OIB: 98409309871</t>
    </r>
  </si>
  <si>
    <t>Usluga preventivne i obvezne preventivne dezinsekcije, dezinfekcije i deratizacije na području Grada Svetog Ivana Zeline za 2021. godinu</t>
  </si>
  <si>
    <t>363-01/21-01/07</t>
  </si>
  <si>
    <t>363-01/21-01/07, 238/30-02/18-21-6</t>
  </si>
  <si>
    <t>ZAGREBAČKI EKOLOŠKO SANITACIJSKI HIGIJENSKI SERVIS d.o.o., Kustošijanska 8, Zagreb, OIB:12912094439,</t>
  </si>
  <si>
    <t>01.03.2021. do 31.12.2021.</t>
  </si>
  <si>
    <t>EV-29/1-21</t>
  </si>
  <si>
    <t>16.02.2021.</t>
  </si>
  <si>
    <t>406-09/20-01/20, 238/30-02/26-21-11</t>
  </si>
  <si>
    <t>ARHEO d.o.o., Tomislavova 11, Zagreb, OIB: 0295263263</t>
  </si>
  <si>
    <t>24.02.2021.</t>
  </si>
  <si>
    <t>60 dana od dana sklapanja ugovora i dobivanja svih potrebnih ulaznih podataka</t>
  </si>
  <si>
    <t>40 RADNIH DANA od dana potpisa ugovora te dobivanja potrebnih ulaznih podataka</t>
  </si>
  <si>
    <t>15 RADNIH DANA od dana potpisa ugovora i dobivanja svih potrebnih podloga</t>
  </si>
  <si>
    <t>Izrada troškovnika građevinsko-obrtničkih radova za konstruktivnu obnovu za uređenje Muzeja u Sv. Ivanu Zelini</t>
  </si>
  <si>
    <t xml:space="preserve">Nabava opreme za dječja igrališta </t>
  </si>
  <si>
    <t>406-05/21-01/01</t>
  </si>
  <si>
    <t>612-08/20-01/02</t>
  </si>
  <si>
    <t>Konzervatorsko-restauratorski radovi na obnovi Spomenika palim borcima NOR-a na Trgu Ante Starčevića u Svetom Ivanu Zelini</t>
  </si>
  <si>
    <t>EV-74/1-21</t>
  </si>
  <si>
    <t>Sakmardi d.o.o., OIB: 38408501201</t>
  </si>
  <si>
    <t>406-05/21-01/02</t>
  </si>
  <si>
    <t>Ugradnja frekventnih regulatora i izmjena algoritma rada CS Topličica</t>
  </si>
  <si>
    <t>17.03.2021.</t>
  </si>
  <si>
    <t>10 radnih dana</t>
  </si>
  <si>
    <t xml:space="preserve"> 612-05/21-01/01
 238/30-02/26-21-4</t>
  </si>
  <si>
    <t>23.03.2021.</t>
  </si>
  <si>
    <t>Zagrel Rittmeyer d.o.o.</t>
  </si>
  <si>
    <t>izrada Izvješća o stanju u prostoru Grada Svetog Ivana Zeline za razdoblje od 2017. god. do 2020. god.-</t>
  </si>
  <si>
    <t>350-01/21-01/12</t>
  </si>
  <si>
    <t>EV-64/1-21</t>
  </si>
  <si>
    <t>12.04.2021.</t>
  </si>
  <si>
    <t>2 mjeseca</t>
  </si>
  <si>
    <t>Usluga geomehaničkih i konzervatorskih istražnih radova u svrhu rekonstrukcije i prenamjene postojeće zgrade straog suda u Sv. Ivanu Zelini u GLAZBENO EDUKACIJSKI CENTAR</t>
  </si>
  <si>
    <t>GRUPA 1- Usluga geomehaničkih ispitivanja i izrada geomehaničkog mišljenja u svrhu rekonstrukcije i prenamjene postojeće zgrade starog suda u Sv. Ivanu Zelini u GLAZBENO EDUKACIJSKI CENTAR</t>
  </si>
  <si>
    <t>GRUPA 2- Usluga konzervatorsko - restauratorskih istražnih radova u svrhu rekonstrukcije i prenamjene postojeće zgrade starog suda u Sv. Ivanu Zelini u
GLAZBENO EDUKACIJSKI CENTAR</t>
  </si>
  <si>
    <t xml:space="preserve">406-09/21-01/09
</t>
  </si>
  <si>
    <t>360-02/21-01/04</t>
  </si>
  <si>
    <t>Usluga izrade glavnog projekta za rekonstrukciju i prenamjenu postojeće zgrade starog suda u Sv. Ivanu Zelini u GLAZBENO EDUKACIJSKI CENTAR</t>
  </si>
  <si>
    <t>406-09/21-01/10</t>
  </si>
  <si>
    <t>UREĐENJE RADNOG PROSTORA NA GRAĐEVINI POSLOVNE NAMJENE-GARAŽA</t>
  </si>
  <si>
    <t>narudžbenica 72/2021</t>
  </si>
  <si>
    <t>72/2021</t>
  </si>
  <si>
    <t>KOVA d.o.o., OIB: 31948370674, Braće Radića 122 b, Mraclin, 10410 Velika Gorica</t>
  </si>
  <si>
    <t>8 tjedana</t>
  </si>
  <si>
    <t>127/2021</t>
  </si>
  <si>
    <t>GEOEXPERT-G.T.B., OIB: 86696312393</t>
  </si>
  <si>
    <t>21.05.2021.</t>
  </si>
  <si>
    <t>20 dana</t>
  </si>
  <si>
    <t>128/2021</t>
  </si>
  <si>
    <t>ARBI d.o.o., OIB: 12159831646</t>
  </si>
  <si>
    <t>360-02/21-01/04
238/30-02/26-21-8</t>
  </si>
  <si>
    <t>28.05.2021.</t>
  </si>
  <si>
    <t>406-09/21-01/10
238/30-02/26-21-9</t>
  </si>
  <si>
    <t>NIKOL ZELINA D.O.O., OIB: 00265637991</t>
  </si>
  <si>
    <t>26.05.2021.</t>
  </si>
  <si>
    <t>45 dana</t>
  </si>
  <si>
    <t>EV-75/1-21</t>
  </si>
  <si>
    <t>EV-76/1-21</t>
  </si>
  <si>
    <r>
      <t xml:space="preserve"> </t>
    </r>
    <r>
      <rPr>
        <sz val="11"/>
        <rFont val="Calibri"/>
        <family val="2"/>
        <charset val="238"/>
        <scheme val="minor"/>
      </rPr>
      <t>EV-42/1-21</t>
    </r>
  </si>
  <si>
    <t>EV-77/1-21</t>
  </si>
  <si>
    <t>EV-78/1-21</t>
  </si>
  <si>
    <t>EV-36/1-21</t>
  </si>
  <si>
    <t xml:space="preserve">EV-70/1-21 </t>
  </si>
  <si>
    <t>EV-69/1-21</t>
  </si>
  <si>
    <t>360-02/21-01/05</t>
  </si>
  <si>
    <t>uklanjanje postojeće zgrade – zgrada sa malim garažama na  k.č.br. 1834/5,k.o. Zelina u svrhu izgradnje zgrade Zelinskog multifunkcionalnog centra (ZMC-a).</t>
  </si>
  <si>
    <t>360-02/21-01/05
238/30-02/26-21-10</t>
  </si>
  <si>
    <t>RTM DYNAMIC d.o.o.
OIB: 80710929192</t>
  </si>
  <si>
    <t>06.07.2021.</t>
  </si>
  <si>
    <t>	1. faza – u roku od 30 dana od dana sklapanja ugovora;
	2. i 3. faza – dinamiku planirati paralelno s radovima na izgradnji zgrade ZMC-a, maksimalni rok 6 mjeseci od početka radova na izgradnji ZMC-a.</t>
  </si>
  <si>
    <t>360-02/21-01/06</t>
  </si>
  <si>
    <t>360-02/21-01/06  238/30-02/218-21-4</t>
  </si>
  <si>
    <t>izvođenje radova - toplinska izolacija na zgradi DVD-a Zadrkovec (faza II)</t>
  </si>
  <si>
    <t>340-03/21-01/01</t>
  </si>
  <si>
    <t>usluga izrade izvedbene dokumentacije uređenja pješačke staze uz državnu cestu DC3, faza 4,5 i6 na dijelu naselja Donja Zelina, Goričica i Blaškovec</t>
  </si>
  <si>
    <t>EV-55/1-21</t>
  </si>
  <si>
    <t>360-01/21-01/01</t>
  </si>
  <si>
    <t>Renoviranje sanitarnog čvora u podrumskim prostorijama zgrade gradske uprave</t>
  </si>
  <si>
    <t>N 150/2021</t>
  </si>
  <si>
    <t>Instalater centralnog grijanja, vl. Ivan Cerovec, Krečaves 35, Sveti Ivan Zelina, OIB: 74218774232</t>
  </si>
  <si>
    <t>5 dana</t>
  </si>
  <si>
    <t>NIJE U PLANU NABAVE</t>
  </si>
  <si>
    <t>09.02.2021.</t>
  </si>
  <si>
    <t>grupa 1: PROJEKT UKLANJANJA GRAĐEVINE</t>
  </si>
  <si>
    <t>Grupa 2:GLAVNI i IZVEDBENI PROJEKT GRAĐEVNE JAME</t>
  </si>
  <si>
    <t xml:space="preserve"> 612-05/21-01/01</t>
  </si>
  <si>
    <t>GB-GRADNJA vl. Belščak Goran,  Zagorska 63, Zlatar Bistrica, OIB: 69415481255</t>
  </si>
  <si>
    <t>360-02/21-01/47</t>
  </si>
  <si>
    <t>Izvođenje građevinskih radova-toplinska izolacija fasadnog sustava i zamjena stolarije na zgradi DVD-a Črečan -Pretoki-Berislavec</t>
  </si>
  <si>
    <t>GRAĐEVINARSTVO, vl. Darko Antolković, OIB: 69354374938</t>
  </si>
  <si>
    <t>Usluga provedbe i upravljanja projektom
„Izrada projektne dokumentacije i provedba mjera zaštite zgrade Muzeja Sveti Ivan Zelina, Trg Ante Starčevića 13, Sveti Ivan Zelina, broj ugovora: 74-0121-21"</t>
  </si>
  <si>
    <t>406-09/21-01/15</t>
  </si>
  <si>
    <t>340-03/21-01/02</t>
  </si>
  <si>
    <t>VELCON PROJEKT d.o.o., Put Firula 45, Split, OIB: 56426320548</t>
  </si>
  <si>
    <t>16.08.2021.</t>
  </si>
  <si>
    <t>30 kalendarskih dana</t>
  </si>
  <si>
    <t>361-01/21-01/01</t>
  </si>
  <si>
    <t xml:space="preserve">BRAGRAD d.o.o., Mije Goričkog 18, 10 090 Zagreb, OIB: 59144355254, </t>
  </si>
  <si>
    <t>26.07.2021.</t>
  </si>
  <si>
    <t>40 (četrdeset) kalendarskih dana od dana potpisa ugovora.</t>
  </si>
  <si>
    <t>360-02/21-01/03</t>
  </si>
  <si>
    <t>Usluga izrade izmjene i dopune glavnog projekta s troškovnikom za gradnju građevine sportsko rekreativne namjene (hokej klub)</t>
  </si>
  <si>
    <t>Usluga izrade izvedbene dokumentacije za gradnju ulice s komunalnom infrastrukturom i potpornim zidovima (I. etapa) iznad Vatrogasnog centra u Sv. Ivanu Zelini</t>
  </si>
  <si>
    <t>PROMETNICE ZAGREB d.o.o., Gundulićeve Dubravke 28, HR-10020 Zagreb, OIB: 28111148974</t>
  </si>
  <si>
    <t>20.04.2021.</t>
  </si>
  <si>
    <t>prema rokovima i planu građenja datim od strane izvođača radova, odnosno ugovorenim rokovima prema ugovoru o izvođenju radova sa izvođačem radova (6 mjeseci od dana uvođenja izvođača u posao).</t>
  </si>
  <si>
    <t>159.900,00 KN</t>
  </si>
  <si>
    <t>39.975,00 KN</t>
  </si>
  <si>
    <t>199.875,00 KN</t>
  </si>
  <si>
    <t>EV-54/1-21</t>
  </si>
  <si>
    <t>030-03/20-01/03</t>
  </si>
  <si>
    <t>Usluga aplikacije za sustavno praćenje i pravdanje troškova udruga, zajednica i organizacija</t>
  </si>
  <si>
    <t>RIJEKAPROJEKT d.o.o., Moše Albaharija 10a, 51000 Rijeka, OIB: 06443766961</t>
  </si>
  <si>
    <t>	faza 6. (369,89 m) - 45 dana.
	faza 4. (442,20 m) - 60 dana.
	faza 5. (3.120,00 m) - 120 dana</t>
  </si>
  <si>
    <t>406-05/21-01/04</t>
  </si>
  <si>
    <t>nabava električnog sportskog semafora</t>
  </si>
  <si>
    <t>GHIA SPORT d.o.o., INDUSTRIJSKA ULICA 31, PAZIN, OIB: 35157849903</t>
  </si>
  <si>
    <t>30 KALENDARSKIH DANA</t>
  </si>
  <si>
    <t>5.613,00 KN</t>
  </si>
  <si>
    <t>28.065,00 KN</t>
  </si>
  <si>
    <t>Višenamjenski sportski park</t>
  </si>
  <si>
    <t>EV-41/1-21</t>
  </si>
  <si>
    <t>406-09/21-01/13</t>
  </si>
  <si>
    <t>JIK KAJBA, VL. IVAN KAJBA, A. G. Matoša 16, 10370  Dugo Selo, OIB: 38212769730</t>
  </si>
  <si>
    <t>16.09.2021.</t>
  </si>
  <si>
    <t>5 mjeseci od uvođenja izvođaća u posao</t>
  </si>
  <si>
    <t>17.09.2021.</t>
  </si>
  <si>
    <t>Usluga stručnog nadzora i zaštite na radu na projektu „Izgradnja Višenamjenskog sportskog parka u Svetom Ivanu Zelini“</t>
  </si>
  <si>
    <t>361-02/21-01/20</t>
  </si>
  <si>
    <t>361-02/21-01/20
238/30-02/26-21-7</t>
  </si>
  <si>
    <t>361-02/21-01/20
238/30-02/26-21-8</t>
  </si>
  <si>
    <t>5 mjeseci od uvođenja izvođaća radova u posao</t>
  </si>
  <si>
    <t>406-09/21-01/17</t>
  </si>
  <si>
    <t>Usluga izrade projektno tehničke dokumentacije za provedbu mjera zaštite i konstrukcijsku
obnovu zgrade Muzeja Sveti Ivan Zelina</t>
  </si>
  <si>
    <t>nije u planu nabave, staviti EV-79/1-21</t>
  </si>
  <si>
    <t>406-09/21-01/20</t>
  </si>
  <si>
    <t>Sanacija klizišta na k.č.br. 1834/5 k.o. Zelina</t>
  </si>
  <si>
    <t>185/2021</t>
  </si>
  <si>
    <t>PRIZMA d.o.o., , Bernarda Vukas 22, OIB: 98409309871</t>
  </si>
  <si>
    <t>11.10.2021.</t>
  </si>
  <si>
    <t>10 dana</t>
  </si>
  <si>
    <t>KONSTRUKTA d.o.o., Desinička 20, Zagreb</t>
  </si>
  <si>
    <t>LIBUSOFT CICOM d.o.o., Remetinečka cesta 7a, 10020 Zagreb, OIB: 14506572540</t>
  </si>
  <si>
    <t>406-01/21-01/02</t>
  </si>
  <si>
    <t>Usluga izrade projektne dokumentacije za rekonstrukciju i opremanje dijela postojećeg dječjeg igrališta u sklopu Dječjeg vrtića Proljeće u Sv. Ivanu Zelini-</t>
  </si>
  <si>
    <t>206/2021</t>
  </si>
  <si>
    <t>Povečanje iznosa zbog nepredvidivog zastoja radova na gradilištu.</t>
  </si>
  <si>
    <t>aneks 1. ugovora</t>
  </si>
  <si>
    <t>gp je izrađen, završetak ugovornih obveza nakon izdavanja građevinske dozvole</t>
  </si>
  <si>
    <t>u tijeku</t>
  </si>
  <si>
    <t>Usluga stručnog nadzora i zaštite na radu tijekom izvođenja radova na proširenju trupa državne ceste dc 3 sjever, faza 4</t>
  </si>
  <si>
    <t>prema rokovima i planu građenja datim od strane izvođača radova, odnosno ugovorenim rokovima prema ugovoru o izvođenju radova sa izvođačem radova (8 mjeseci od dana uvođenja izvođača u posao).</t>
  </si>
  <si>
    <t>EV-53/1-21</t>
  </si>
  <si>
    <t>406-09/21-01/03</t>
  </si>
  <si>
    <t>Izvođenje radova na proširenju trupa državne ceste DC 3-SJEVER sa uređenjem pješačke staze i oborinskom odvodnjom, faza  4</t>
  </si>
  <si>
    <t>45213316-1</t>
  </si>
  <si>
    <t>GKT-GRADIN d.o.o., OIB: 91692114950, Prečko 67, 10000 Zagreb</t>
  </si>
  <si>
    <t>6 mjeseci od pisane Obavijesti o uvođenju u posao</t>
  </si>
  <si>
    <t>8 mjeseci od pisane Obavijesti o uvođenju u posao</t>
  </si>
  <si>
    <t>360-02/21-01/08</t>
  </si>
  <si>
    <t>Izvođenje radova-sustav za grijanje-hlađenje u zgradi DVD-a Tomaševec</t>
  </si>
  <si>
    <t>PROBOX j.d.o.o., Dragutina Domjanića 11a, Pitomača, OIB: 05209707858</t>
  </si>
  <si>
    <t>3 mjeseca</t>
  </si>
  <si>
    <t>363-01/21-01/22</t>
  </si>
  <si>
    <t>Nabava kompostera pogodnih za kompostiranje otpada iz kućanstva i vrta</t>
  </si>
  <si>
    <t>GRADATIN d.o.o., Livadarski put 19, 10360 Sesvete, OIB: 79147056526</t>
  </si>
  <si>
    <t>gotovo</t>
  </si>
  <si>
    <t>EV-81/1-21</t>
  </si>
  <si>
    <t>EV-82/1-21</t>
  </si>
  <si>
    <t>EV-83/1-21</t>
  </si>
  <si>
    <t>EV-84/1-21</t>
  </si>
  <si>
    <t>EV-86/1-21</t>
  </si>
  <si>
    <t>EV-85/1-21</t>
  </si>
  <si>
    <t>EV-87/1-21</t>
  </si>
  <si>
    <t>EV-88/1-21</t>
  </si>
  <si>
    <t>EV-89/1-21</t>
  </si>
  <si>
    <t>EV-91/1-21</t>
  </si>
  <si>
    <t>EV-93/1-21</t>
  </si>
  <si>
    <t>EV-94/1-21</t>
  </si>
  <si>
    <t>EV-80/1-21</t>
  </si>
  <si>
    <t>EV-79/1-21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</si>
</sst>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2" borderId="2" xfId="1" applyFont="1" applyBorder="1" applyAlignment="1">
      <alignment horizontal="center" wrapText="1"/>
    </xf>
    <xf numFmtId="0" fontId="0" fillId="2" borderId="2" xfId="1" applyFont="1" applyBorder="1" applyAlignment="1">
      <alignment wrapText="1"/>
    </xf>
    <xf numFmtId="0" fontId="0" fillId="2" borderId="2" xfId="1" applyFont="1" applyBorder="1"/>
    <xf numFmtId="0" fontId="0" fillId="2" borderId="2" xfId="1" applyFont="1" applyBorder="1" applyAlignment="1">
      <alignment vertical="center"/>
    </xf>
    <xf numFmtId="0" fontId="0" fillId="2" borderId="2" xfId="1" applyFont="1" applyBorder="1" applyAlignment="1">
      <alignment horizontal="left" wrapText="1"/>
    </xf>
    <xf numFmtId="164" fontId="0" fillId="2" borderId="2" xfId="1" applyNumberFormat="1" applyFont="1" applyBorder="1" applyAlignment="1">
      <alignment wrapText="1"/>
    </xf>
    <xf numFmtId="0" fontId="0" fillId="2" borderId="2" xfId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164" fontId="0" fillId="0" borderId="2" xfId="0" applyNumberFormat="1" applyBorder="1"/>
    <xf numFmtId="0" fontId="5" fillId="0" borderId="2" xfId="0" applyFont="1" applyBorder="1" applyAlignment="1">
      <alignment vertical="center" wrapText="1"/>
    </xf>
    <xf numFmtId="49" fontId="0" fillId="0" borderId="2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1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3" xfId="0" applyNumberFormat="1" applyBorder="1" applyAlignment="1">
      <alignment vertic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/>
    </xf>
    <xf numFmtId="0" fontId="5" fillId="0" borderId="3" xfId="0" applyFont="1" applyBorder="1"/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left"/>
    </xf>
    <xf numFmtId="164" fontId="0" fillId="0" borderId="3" xfId="0" applyNumberFormat="1" applyBorder="1"/>
    <xf numFmtId="0" fontId="0" fillId="0" borderId="2" xfId="0" applyFill="1" applyBorder="1"/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vertical="center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right"/>
    </xf>
    <xf numFmtId="0" fontId="0" fillId="3" borderId="2" xfId="0" applyFill="1" applyBorder="1"/>
    <xf numFmtId="0" fontId="0" fillId="3" borderId="0" xfId="0" applyFill="1"/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0" fillId="3" borderId="4" xfId="0" applyFill="1" applyBorder="1" applyAlignment="1">
      <alignment horizontal="right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67F7-AFAF-4D61-8B2D-D5C3E9088209}">
  <sheetPr>
    <pageSetUpPr fitToPage="1"/>
  </sheetPr>
  <dimension ref="A1:R47"/>
  <sheetViews>
    <sheetView tabSelected="1" zoomScale="80" zoomScaleNormal="80" workbookViewId="0">
      <pane ySplit="1" topLeftCell="A41" activePane="bottomLeft" state="frozen"/>
      <selection pane="bottomLeft" activeCell="Q43" sqref="Q43"/>
    </sheetView>
  </sheetViews>
  <sheetFormatPr defaultRowHeight="15" x14ac:dyDescent="0.25"/>
  <cols>
    <col min="1" max="1" width="6.140625" style="1" bestFit="1" customWidth="1"/>
    <col min="2" max="2" width="15.7109375" bestFit="1" customWidth="1"/>
    <col min="3" max="3" width="15.7109375" customWidth="1"/>
    <col min="4" max="4" width="24.28515625" customWidth="1"/>
    <col min="5" max="5" width="21.7109375" customWidth="1"/>
    <col min="6" max="6" width="23.85546875" bestFit="1" customWidth="1"/>
    <col min="7" max="7" width="21.7109375" customWidth="1"/>
    <col min="8" max="8" width="22" style="3" bestFit="1" customWidth="1"/>
    <col min="9" max="9" width="16.140625" customWidth="1"/>
    <col min="10" max="10" width="15.140625" style="1" customWidth="1"/>
    <col min="11" max="11" width="18.28515625" style="4" customWidth="1"/>
    <col min="12" max="12" width="24.5703125" style="2" customWidth="1"/>
    <col min="13" max="13" width="16.42578125" style="2" customWidth="1"/>
    <col min="14" max="14" width="22.42578125" style="2" customWidth="1"/>
    <col min="15" max="15" width="35.42578125" style="5" customWidth="1"/>
    <col min="16" max="16" width="25.7109375" style="2" customWidth="1"/>
    <col min="17" max="17" width="40.85546875" bestFit="1" customWidth="1"/>
    <col min="18" max="18" width="20.28515625" customWidth="1"/>
  </cols>
  <sheetData>
    <row r="1" spans="1:18" ht="69.75" customHeight="1" x14ac:dyDescent="0.25">
      <c r="A1" s="6" t="s">
        <v>13</v>
      </c>
      <c r="B1" s="7" t="s">
        <v>1</v>
      </c>
      <c r="C1" s="7" t="s">
        <v>17</v>
      </c>
      <c r="D1" s="8" t="s">
        <v>0</v>
      </c>
      <c r="E1" s="7" t="s">
        <v>8</v>
      </c>
      <c r="F1" s="7" t="s">
        <v>14</v>
      </c>
      <c r="G1" s="7" t="s">
        <v>15</v>
      </c>
      <c r="H1" s="9" t="s">
        <v>2</v>
      </c>
      <c r="I1" s="7" t="s">
        <v>10</v>
      </c>
      <c r="J1" s="6" t="s">
        <v>9</v>
      </c>
      <c r="K1" s="10" t="s">
        <v>3</v>
      </c>
      <c r="L1" s="11" t="s">
        <v>11</v>
      </c>
      <c r="M1" s="11" t="s">
        <v>4</v>
      </c>
      <c r="N1" s="11" t="s">
        <v>12</v>
      </c>
      <c r="O1" s="12" t="s">
        <v>5</v>
      </c>
      <c r="P1" s="11" t="s">
        <v>6</v>
      </c>
      <c r="Q1" s="7" t="s">
        <v>7</v>
      </c>
      <c r="R1" s="11" t="s">
        <v>16</v>
      </c>
    </row>
    <row r="2" spans="1:18" ht="90" x14ac:dyDescent="0.25">
      <c r="A2" s="16"/>
      <c r="B2" s="64" t="s">
        <v>147</v>
      </c>
      <c r="C2" s="19" t="s">
        <v>18</v>
      </c>
      <c r="D2" s="20" t="s">
        <v>19</v>
      </c>
      <c r="E2" s="17"/>
      <c r="F2" s="14" t="s">
        <v>22</v>
      </c>
      <c r="G2" s="21" t="s">
        <v>18</v>
      </c>
      <c r="H2" s="22" t="s">
        <v>20</v>
      </c>
      <c r="I2" s="14"/>
      <c r="J2" s="23">
        <v>44198</v>
      </c>
      <c r="K2" s="19" t="s">
        <v>21</v>
      </c>
      <c r="L2" s="24">
        <v>69500</v>
      </c>
      <c r="M2" s="24">
        <f>SUM(L2*0.25)</f>
        <v>17375</v>
      </c>
      <c r="N2" s="24">
        <f>L2+M2</f>
        <v>86875</v>
      </c>
      <c r="O2" s="23">
        <v>44235</v>
      </c>
      <c r="P2" s="24">
        <v>86875</v>
      </c>
      <c r="Q2" s="25"/>
      <c r="R2" s="14"/>
    </row>
    <row r="3" spans="1:18" ht="75" customHeight="1" x14ac:dyDescent="0.25">
      <c r="A3" s="16"/>
      <c r="B3" s="132" t="s">
        <v>31</v>
      </c>
      <c r="C3" s="91" t="s">
        <v>23</v>
      </c>
      <c r="D3" s="99" t="s">
        <v>24</v>
      </c>
      <c r="E3" s="91"/>
      <c r="F3" s="28" t="s">
        <v>22</v>
      </c>
      <c r="G3" s="101" t="s">
        <v>23</v>
      </c>
      <c r="H3" s="103" t="s">
        <v>25</v>
      </c>
      <c r="I3" s="91"/>
      <c r="J3" s="30" t="s">
        <v>26</v>
      </c>
      <c r="K3" s="93" t="s">
        <v>27</v>
      </c>
      <c r="L3" s="32">
        <v>353040.8</v>
      </c>
      <c r="M3" s="32">
        <f>SUM(L3*0.25)</f>
        <v>88260.2</v>
      </c>
      <c r="N3" s="32">
        <f>L3+M3</f>
        <v>441301</v>
      </c>
      <c r="O3" s="95" t="s">
        <v>232</v>
      </c>
      <c r="P3" s="97"/>
      <c r="Q3" s="99"/>
      <c r="R3" s="14"/>
    </row>
    <row r="4" spans="1:18" x14ac:dyDescent="0.25">
      <c r="A4" s="73"/>
      <c r="B4" s="26"/>
      <c r="C4" s="92"/>
      <c r="D4" s="100"/>
      <c r="E4" s="92"/>
      <c r="F4" s="28" t="s">
        <v>213</v>
      </c>
      <c r="G4" s="102"/>
      <c r="H4" s="104"/>
      <c r="I4" s="92"/>
      <c r="J4" s="90">
        <v>44367</v>
      </c>
      <c r="K4" s="94"/>
      <c r="L4" s="32">
        <v>27460.55</v>
      </c>
      <c r="M4" s="32">
        <f>0.25*L4</f>
        <v>6865.1374999999998</v>
      </c>
      <c r="N4" s="32">
        <f>L4+M4</f>
        <v>34325.6875</v>
      </c>
      <c r="O4" s="96"/>
      <c r="P4" s="98"/>
      <c r="Q4" s="100"/>
      <c r="R4" s="14"/>
    </row>
    <row r="5" spans="1:18" ht="60" x14ac:dyDescent="0.25">
      <c r="A5" s="16"/>
      <c r="B5" s="33"/>
      <c r="C5" s="14" t="s">
        <v>45</v>
      </c>
      <c r="D5" s="20" t="s">
        <v>46</v>
      </c>
      <c r="E5" s="17"/>
      <c r="F5" s="14" t="s">
        <v>22</v>
      </c>
      <c r="G5" s="17" t="s">
        <v>45</v>
      </c>
      <c r="H5" s="37" t="s">
        <v>47</v>
      </c>
      <c r="I5" s="14"/>
      <c r="J5" s="17" t="s">
        <v>48</v>
      </c>
      <c r="K5" s="16" t="s">
        <v>49</v>
      </c>
      <c r="L5" s="15">
        <v>30000</v>
      </c>
      <c r="M5" s="15">
        <v>0</v>
      </c>
      <c r="N5" s="15">
        <v>30000</v>
      </c>
      <c r="O5" s="23"/>
      <c r="P5" s="15"/>
      <c r="Q5" s="14"/>
      <c r="R5" s="34" t="s">
        <v>44</v>
      </c>
    </row>
    <row r="6" spans="1:18" ht="60" x14ac:dyDescent="0.25">
      <c r="A6" s="16"/>
      <c r="B6" s="33"/>
      <c r="C6" s="14" t="s">
        <v>50</v>
      </c>
      <c r="D6" s="20" t="s">
        <v>51</v>
      </c>
      <c r="E6" s="17"/>
      <c r="F6" s="14" t="s">
        <v>22</v>
      </c>
      <c r="G6" s="17" t="s">
        <v>50</v>
      </c>
      <c r="H6" s="22" t="s">
        <v>52</v>
      </c>
      <c r="I6" s="14"/>
      <c r="J6" s="17" t="s">
        <v>26</v>
      </c>
      <c r="K6" s="16" t="s">
        <v>49</v>
      </c>
      <c r="L6" s="15">
        <v>46800</v>
      </c>
      <c r="M6" s="15"/>
      <c r="N6" s="15"/>
      <c r="O6" s="23"/>
      <c r="P6" s="15"/>
      <c r="Q6" s="14"/>
      <c r="R6" s="34" t="s">
        <v>44</v>
      </c>
    </row>
    <row r="7" spans="1:18" ht="60" x14ac:dyDescent="0.25">
      <c r="A7" s="16"/>
      <c r="B7" s="33"/>
      <c r="C7" s="14" t="s">
        <v>53</v>
      </c>
      <c r="D7" s="20" t="s">
        <v>54</v>
      </c>
      <c r="E7" s="17"/>
      <c r="F7" s="14" t="s">
        <v>22</v>
      </c>
      <c r="G7" s="17" t="s">
        <v>53</v>
      </c>
      <c r="H7" s="22" t="s">
        <v>55</v>
      </c>
      <c r="I7" s="14"/>
      <c r="J7" s="17" t="s">
        <v>56</v>
      </c>
      <c r="K7" s="16" t="s">
        <v>49</v>
      </c>
      <c r="L7" s="15" t="s">
        <v>57</v>
      </c>
      <c r="M7" s="15"/>
      <c r="N7" s="15"/>
      <c r="O7" s="23"/>
      <c r="P7" s="15"/>
      <c r="Q7" s="14"/>
      <c r="R7" s="34" t="s">
        <v>44</v>
      </c>
    </row>
    <row r="8" spans="1:18" ht="60" x14ac:dyDescent="0.25">
      <c r="A8" s="16"/>
      <c r="B8" s="133" t="s">
        <v>30</v>
      </c>
      <c r="C8" t="s">
        <v>28</v>
      </c>
      <c r="D8" s="22" t="s">
        <v>29</v>
      </c>
      <c r="E8" s="13"/>
      <c r="F8" s="13" t="s">
        <v>22</v>
      </c>
      <c r="G8" s="78" t="s">
        <v>28</v>
      </c>
      <c r="H8" s="22" t="s">
        <v>36</v>
      </c>
      <c r="I8" s="3"/>
      <c r="J8" s="19" t="s">
        <v>148</v>
      </c>
      <c r="K8" s="51" t="s">
        <v>27</v>
      </c>
      <c r="L8" s="42">
        <v>79500</v>
      </c>
      <c r="M8" s="42">
        <v>19875</v>
      </c>
      <c r="N8" s="42">
        <v>99375</v>
      </c>
      <c r="O8" s="23">
        <v>44406</v>
      </c>
      <c r="P8" s="24">
        <v>99375</v>
      </c>
      <c r="Q8" s="14"/>
      <c r="R8" s="14"/>
    </row>
    <row r="9" spans="1:18" ht="45" x14ac:dyDescent="0.25">
      <c r="A9" s="16"/>
      <c r="B9" s="120" t="s">
        <v>32</v>
      </c>
      <c r="C9" s="14" t="s">
        <v>33</v>
      </c>
      <c r="D9" s="20" t="s">
        <v>34</v>
      </c>
      <c r="E9" s="17" t="s">
        <v>35</v>
      </c>
      <c r="F9" s="14"/>
      <c r="G9" s="18"/>
      <c r="H9" s="13"/>
      <c r="I9" s="14"/>
      <c r="J9" s="17"/>
      <c r="K9" s="17"/>
      <c r="L9" s="15"/>
      <c r="M9" s="15">
        <f t="shared" ref="M9:M16" si="0">SUM(L9*0.25)</f>
        <v>0</v>
      </c>
      <c r="N9" s="15">
        <f t="shared" ref="N9:N16" si="1">L9+M9</f>
        <v>0</v>
      </c>
      <c r="O9" s="23"/>
      <c r="P9" s="15"/>
      <c r="Q9" s="14"/>
      <c r="R9" s="14"/>
    </row>
    <row r="10" spans="1:18" ht="60" x14ac:dyDescent="0.25">
      <c r="A10" s="16"/>
      <c r="B10" s="120" t="s">
        <v>246</v>
      </c>
      <c r="C10" s="14" t="s">
        <v>37</v>
      </c>
      <c r="D10" s="20" t="s">
        <v>38</v>
      </c>
      <c r="E10" s="17"/>
      <c r="F10" s="14" t="s">
        <v>58</v>
      </c>
      <c r="G10" s="18" t="s">
        <v>37</v>
      </c>
      <c r="H10" s="22" t="s">
        <v>59</v>
      </c>
      <c r="I10" s="14"/>
      <c r="J10" s="17" t="s">
        <v>60</v>
      </c>
      <c r="K10" s="17" t="s">
        <v>61</v>
      </c>
      <c r="L10" s="15">
        <v>63940</v>
      </c>
      <c r="M10" s="15">
        <f t="shared" si="0"/>
        <v>15985</v>
      </c>
      <c r="N10" s="15">
        <f t="shared" si="1"/>
        <v>79925</v>
      </c>
      <c r="O10" s="41">
        <v>44271</v>
      </c>
      <c r="P10" s="42">
        <v>79925</v>
      </c>
      <c r="Q10" s="14"/>
      <c r="R10" s="14"/>
    </row>
    <row r="11" spans="1:18" ht="105" x14ac:dyDescent="0.25">
      <c r="A11" s="16"/>
      <c r="B11" s="120" t="s">
        <v>41</v>
      </c>
      <c r="C11" s="14" t="s">
        <v>39</v>
      </c>
      <c r="D11" s="67" t="s">
        <v>40</v>
      </c>
      <c r="E11" s="19"/>
      <c r="F11" s="51" t="s">
        <v>22</v>
      </c>
      <c r="G11" s="86" t="s">
        <v>39</v>
      </c>
      <c r="H11" s="76" t="s">
        <v>74</v>
      </c>
      <c r="I11" s="19"/>
      <c r="J11" s="19" t="s">
        <v>75</v>
      </c>
      <c r="K11" s="76" t="s">
        <v>76</v>
      </c>
      <c r="L11" s="39">
        <v>145000</v>
      </c>
      <c r="M11" s="39">
        <f t="shared" si="0"/>
        <v>36250</v>
      </c>
      <c r="N11" s="39">
        <f t="shared" si="1"/>
        <v>181250</v>
      </c>
      <c r="O11" s="23">
        <v>44462</v>
      </c>
      <c r="P11" s="39">
        <v>181250</v>
      </c>
      <c r="Q11" s="19"/>
      <c r="R11" s="14"/>
    </row>
    <row r="12" spans="1:18" ht="109.5" customHeight="1" x14ac:dyDescent="0.25">
      <c r="A12" s="108"/>
      <c r="B12" s="130" t="s">
        <v>122</v>
      </c>
      <c r="C12" s="91" t="s">
        <v>42</v>
      </c>
      <c r="D12" s="99" t="s">
        <v>43</v>
      </c>
      <c r="E12" s="78"/>
      <c r="F12" s="13" t="s">
        <v>22</v>
      </c>
      <c r="G12" s="38" t="s">
        <v>62</v>
      </c>
      <c r="H12" s="22" t="s">
        <v>63</v>
      </c>
      <c r="I12" s="13"/>
      <c r="J12" s="78" t="s">
        <v>64</v>
      </c>
      <c r="K12" s="40" t="s">
        <v>77</v>
      </c>
      <c r="L12" s="24">
        <v>18500</v>
      </c>
      <c r="M12" s="24">
        <f t="shared" si="0"/>
        <v>4625</v>
      </c>
      <c r="N12" s="24">
        <f t="shared" si="1"/>
        <v>23125</v>
      </c>
      <c r="O12" s="23">
        <v>44358</v>
      </c>
      <c r="P12" s="24">
        <v>23125</v>
      </c>
      <c r="Q12" s="14"/>
      <c r="R12" s="65" t="s">
        <v>149</v>
      </c>
    </row>
    <row r="13" spans="1:18" ht="75" x14ac:dyDescent="0.25">
      <c r="A13" s="109"/>
      <c r="B13" s="131"/>
      <c r="C13" s="92"/>
      <c r="D13" s="100"/>
      <c r="E13" s="78"/>
      <c r="F13" s="13" t="s">
        <v>22</v>
      </c>
      <c r="G13" s="38" t="s">
        <v>73</v>
      </c>
      <c r="H13" s="85" t="s">
        <v>65</v>
      </c>
      <c r="I13" s="13"/>
      <c r="J13" s="78" t="s">
        <v>72</v>
      </c>
      <c r="K13" s="40" t="s">
        <v>78</v>
      </c>
      <c r="L13" s="24">
        <v>32500</v>
      </c>
      <c r="M13" s="24">
        <f t="shared" ref="M13" si="2">SUM(L13*0.25)</f>
        <v>8125</v>
      </c>
      <c r="N13" s="24">
        <f t="shared" ref="N13" si="3">L13+M13</f>
        <v>40625</v>
      </c>
      <c r="O13" s="23">
        <v>44396</v>
      </c>
      <c r="P13" s="24">
        <v>40625</v>
      </c>
      <c r="Q13" s="14"/>
      <c r="R13" s="34" t="s">
        <v>150</v>
      </c>
    </row>
    <row r="14" spans="1:18" ht="105" x14ac:dyDescent="0.25">
      <c r="A14" s="27"/>
      <c r="B14" s="129" t="s">
        <v>71</v>
      </c>
      <c r="C14" s="19" t="s">
        <v>67</v>
      </c>
      <c r="D14" s="20" t="s">
        <v>66</v>
      </c>
      <c r="E14" s="17"/>
      <c r="F14" s="13" t="s">
        <v>22</v>
      </c>
      <c r="G14" s="38" t="s">
        <v>68</v>
      </c>
      <c r="H14" s="22" t="s">
        <v>69</v>
      </c>
      <c r="I14" s="14"/>
      <c r="J14" s="23">
        <v>44256</v>
      </c>
      <c r="K14" s="40" t="s">
        <v>70</v>
      </c>
      <c r="L14" s="39">
        <v>61876.800000000003</v>
      </c>
      <c r="M14" s="39">
        <f t="shared" si="0"/>
        <v>15469.2</v>
      </c>
      <c r="N14" s="39">
        <f t="shared" si="1"/>
        <v>77346</v>
      </c>
      <c r="O14" s="23">
        <v>44454</v>
      </c>
      <c r="P14" s="24">
        <v>77346</v>
      </c>
      <c r="Q14" s="14"/>
      <c r="R14" s="14"/>
    </row>
    <row r="15" spans="1:18" ht="75" x14ac:dyDescent="0.25">
      <c r="B15" s="128" t="s">
        <v>123</v>
      </c>
      <c r="C15" s="28" t="s">
        <v>151</v>
      </c>
      <c r="D15" s="44" t="s">
        <v>79</v>
      </c>
      <c r="E15" s="28"/>
      <c r="F15" s="28" t="s">
        <v>22</v>
      </c>
      <c r="G15" s="46" t="s">
        <v>90</v>
      </c>
      <c r="H15" s="31" t="s">
        <v>20</v>
      </c>
      <c r="I15" s="28"/>
      <c r="J15" s="45" t="s">
        <v>88</v>
      </c>
      <c r="K15" s="48" t="s">
        <v>89</v>
      </c>
      <c r="L15" s="49">
        <v>60000</v>
      </c>
      <c r="M15" s="49">
        <f t="shared" si="0"/>
        <v>15000</v>
      </c>
      <c r="N15" s="49">
        <f t="shared" si="1"/>
        <v>75000</v>
      </c>
      <c r="O15" s="88">
        <v>44312</v>
      </c>
      <c r="P15" s="49">
        <v>75000</v>
      </c>
      <c r="Q15" s="14"/>
      <c r="R15" s="14"/>
    </row>
    <row r="16" spans="1:18" ht="60" x14ac:dyDescent="0.25">
      <c r="A16" s="16"/>
      <c r="B16" s="127" t="s">
        <v>124</v>
      </c>
      <c r="C16" s="14" t="s">
        <v>81</v>
      </c>
      <c r="D16" s="43" t="s">
        <v>80</v>
      </c>
      <c r="E16" s="14"/>
      <c r="F16" s="13" t="s">
        <v>106</v>
      </c>
      <c r="G16" s="5" t="s">
        <v>107</v>
      </c>
      <c r="H16" s="22" t="s">
        <v>108</v>
      </c>
      <c r="I16" s="14"/>
      <c r="J16" s="50">
        <v>44277</v>
      </c>
      <c r="K16" s="51" t="s">
        <v>109</v>
      </c>
      <c r="L16" s="36">
        <v>90060</v>
      </c>
      <c r="M16" s="36">
        <f t="shared" si="0"/>
        <v>22515</v>
      </c>
      <c r="N16" s="36">
        <f t="shared" si="1"/>
        <v>112575</v>
      </c>
      <c r="O16" s="23">
        <v>44330</v>
      </c>
      <c r="P16" s="36">
        <v>112575</v>
      </c>
      <c r="Q16" s="14"/>
      <c r="R16" s="14"/>
    </row>
    <row r="17" spans="1:18" ht="90.75" thickBot="1" x14ac:dyDescent="0.3">
      <c r="A17" s="16"/>
      <c r="B17" s="121" t="s">
        <v>84</v>
      </c>
      <c r="C17" s="14" t="s">
        <v>82</v>
      </c>
      <c r="D17" s="20" t="s">
        <v>83</v>
      </c>
      <c r="E17" s="14"/>
      <c r="F17" s="14" t="s">
        <v>22</v>
      </c>
      <c r="G17" s="17" t="s">
        <v>82</v>
      </c>
      <c r="H17" s="22" t="s">
        <v>85</v>
      </c>
      <c r="I17" s="14"/>
      <c r="J17" s="16" t="s">
        <v>91</v>
      </c>
      <c r="K17" s="35" t="s">
        <v>27</v>
      </c>
      <c r="L17" s="36">
        <v>180925.5</v>
      </c>
      <c r="M17" s="36">
        <v>45231.38</v>
      </c>
      <c r="N17" s="36">
        <v>226156.88</v>
      </c>
      <c r="O17" s="19"/>
      <c r="P17" s="36"/>
      <c r="Q17" s="14" t="s">
        <v>215</v>
      </c>
      <c r="R17" s="14"/>
    </row>
    <row r="18" spans="1:18" ht="60.75" thickBot="1" x14ac:dyDescent="0.3">
      <c r="A18" s="16"/>
      <c r="B18" s="126" t="s">
        <v>125</v>
      </c>
      <c r="C18" s="14" t="s">
        <v>86</v>
      </c>
      <c r="D18" s="20" t="s">
        <v>87</v>
      </c>
      <c r="E18" s="14"/>
      <c r="F18" s="14" t="s">
        <v>58</v>
      </c>
      <c r="G18" s="17" t="s">
        <v>86</v>
      </c>
      <c r="H18" s="13" t="s">
        <v>92</v>
      </c>
      <c r="I18" s="14"/>
      <c r="J18" s="16" t="s">
        <v>91</v>
      </c>
      <c r="K18" s="35" t="s">
        <v>61</v>
      </c>
      <c r="L18" s="36">
        <v>49520</v>
      </c>
      <c r="M18" s="36">
        <v>12380</v>
      </c>
      <c r="N18" s="36">
        <v>61900</v>
      </c>
      <c r="O18" s="52">
        <v>44341</v>
      </c>
      <c r="P18" s="39">
        <v>61900</v>
      </c>
      <c r="Q18" s="14"/>
      <c r="R18" s="14"/>
    </row>
    <row r="19" spans="1:18" ht="75" x14ac:dyDescent="0.25">
      <c r="A19" s="16"/>
      <c r="B19" s="121" t="s">
        <v>95</v>
      </c>
      <c r="C19" s="14" t="s">
        <v>94</v>
      </c>
      <c r="D19" s="20" t="s">
        <v>93</v>
      </c>
      <c r="E19" s="14"/>
      <c r="F19" s="14" t="s">
        <v>58</v>
      </c>
      <c r="G19" s="17" t="s">
        <v>94</v>
      </c>
      <c r="H19" s="22" t="s">
        <v>74</v>
      </c>
      <c r="I19" s="14"/>
      <c r="J19" s="16" t="s">
        <v>96</v>
      </c>
      <c r="K19" s="35" t="s">
        <v>97</v>
      </c>
      <c r="L19" s="36">
        <v>30000</v>
      </c>
      <c r="M19" s="36">
        <v>7500</v>
      </c>
      <c r="N19" s="36">
        <v>37500</v>
      </c>
      <c r="O19" s="52">
        <v>44564</v>
      </c>
      <c r="P19" s="36">
        <v>37500</v>
      </c>
      <c r="Q19" s="14"/>
      <c r="R19" s="14"/>
    </row>
    <row r="20" spans="1:18" ht="195" x14ac:dyDescent="0.25">
      <c r="A20" s="91"/>
      <c r="B20" s="93" t="s">
        <v>175</v>
      </c>
      <c r="C20" s="93" t="s">
        <v>166</v>
      </c>
      <c r="D20" s="103" t="s">
        <v>216</v>
      </c>
      <c r="E20" s="91"/>
      <c r="F20" s="61" t="s">
        <v>22</v>
      </c>
      <c r="G20" s="93" t="s">
        <v>166</v>
      </c>
      <c r="H20" s="103" t="s">
        <v>169</v>
      </c>
      <c r="I20" s="91"/>
      <c r="J20" s="19" t="s">
        <v>170</v>
      </c>
      <c r="K20" s="20" t="s">
        <v>171</v>
      </c>
      <c r="L20" s="39" t="s">
        <v>172</v>
      </c>
      <c r="M20" s="39" t="s">
        <v>173</v>
      </c>
      <c r="N20" s="70" t="s">
        <v>174</v>
      </c>
      <c r="O20" s="19"/>
      <c r="P20" s="36"/>
      <c r="Q20" s="14"/>
      <c r="R20" s="14"/>
    </row>
    <row r="21" spans="1:18" ht="195" x14ac:dyDescent="0.25">
      <c r="A21" s="92"/>
      <c r="B21" s="94"/>
      <c r="C21" s="94"/>
      <c r="D21" s="104"/>
      <c r="E21" s="92"/>
      <c r="F21" s="61" t="s">
        <v>213</v>
      </c>
      <c r="G21" s="94"/>
      <c r="H21" s="104"/>
      <c r="I21" s="92"/>
      <c r="J21" s="52">
        <v>44504</v>
      </c>
      <c r="K21" s="20" t="s">
        <v>217</v>
      </c>
      <c r="L21" s="39">
        <v>31284</v>
      </c>
      <c r="M21" s="39">
        <f>0.25*L21</f>
        <v>7821</v>
      </c>
      <c r="N21" s="70">
        <f>L21+M21</f>
        <v>39105</v>
      </c>
      <c r="O21" s="19"/>
      <c r="P21" s="36"/>
      <c r="Q21" s="14"/>
      <c r="R21" s="14"/>
    </row>
    <row r="22" spans="1:18" ht="125.25" customHeight="1" x14ac:dyDescent="0.25">
      <c r="A22" s="91"/>
      <c r="B22" s="93" t="s">
        <v>218</v>
      </c>
      <c r="C22" s="93" t="s">
        <v>219</v>
      </c>
      <c r="D22" s="103" t="s">
        <v>220</v>
      </c>
      <c r="E22" s="93" t="s">
        <v>221</v>
      </c>
      <c r="F22" s="61" t="s">
        <v>22</v>
      </c>
      <c r="G22" s="87"/>
      <c r="H22" s="74" t="s">
        <v>222</v>
      </c>
      <c r="I22" s="75"/>
      <c r="J22" s="52">
        <v>44306</v>
      </c>
      <c r="K22" s="22" t="s">
        <v>223</v>
      </c>
      <c r="L22" s="39">
        <v>2779491</v>
      </c>
      <c r="M22" s="39">
        <f>0.25*L22</f>
        <v>694872.75</v>
      </c>
      <c r="N22" s="70">
        <f>L22+M22</f>
        <v>3474363.75</v>
      </c>
      <c r="O22" s="19"/>
      <c r="P22" s="36"/>
      <c r="Q22" s="14"/>
      <c r="R22" s="14"/>
    </row>
    <row r="23" spans="1:18" ht="125.25" customHeight="1" x14ac:dyDescent="0.25">
      <c r="A23" s="92"/>
      <c r="B23" s="94"/>
      <c r="C23" s="94"/>
      <c r="D23" s="104"/>
      <c r="E23" s="94"/>
      <c r="F23" s="61" t="s">
        <v>213</v>
      </c>
      <c r="G23" s="87"/>
      <c r="H23" s="74" t="s">
        <v>222</v>
      </c>
      <c r="I23" s="75"/>
      <c r="J23" s="52">
        <v>44496</v>
      </c>
      <c r="K23" s="22" t="s">
        <v>224</v>
      </c>
      <c r="L23" s="39">
        <v>114232.86</v>
      </c>
      <c r="M23" s="39">
        <f>0.25*L23</f>
        <v>28558.215</v>
      </c>
      <c r="N23" s="70">
        <f>L23+M23</f>
        <v>142791.07500000001</v>
      </c>
      <c r="O23" s="19"/>
      <c r="P23" s="36"/>
      <c r="Q23" s="14"/>
      <c r="R23" s="14"/>
    </row>
    <row r="24" spans="1:18" ht="120" customHeight="1" x14ac:dyDescent="0.25">
      <c r="A24" s="16"/>
      <c r="B24" s="124" t="s">
        <v>126</v>
      </c>
      <c r="C24" s="110" t="s">
        <v>101</v>
      </c>
      <c r="D24" s="110" t="s">
        <v>98</v>
      </c>
      <c r="E24" s="79"/>
      <c r="F24" s="79" t="s">
        <v>58</v>
      </c>
      <c r="G24" s="80" t="s">
        <v>110</v>
      </c>
      <c r="H24" s="69" t="s">
        <v>111</v>
      </c>
      <c r="I24" s="79"/>
      <c r="J24" s="81" t="s">
        <v>112</v>
      </c>
      <c r="K24" s="82" t="s">
        <v>113</v>
      </c>
      <c r="L24" s="83">
        <v>14000</v>
      </c>
      <c r="M24" s="83">
        <v>3500</v>
      </c>
      <c r="N24" s="83">
        <v>17500</v>
      </c>
      <c r="O24" s="84">
        <v>44398</v>
      </c>
      <c r="P24" s="83">
        <v>17500</v>
      </c>
      <c r="Q24" s="79"/>
      <c r="R24" s="20" t="s">
        <v>99</v>
      </c>
    </row>
    <row r="25" spans="1:18" ht="115.5" customHeight="1" x14ac:dyDescent="0.25">
      <c r="A25" s="16"/>
      <c r="B25" s="125"/>
      <c r="C25" s="111"/>
      <c r="D25" s="111"/>
      <c r="E25" s="79"/>
      <c r="F25" s="79" t="s">
        <v>58</v>
      </c>
      <c r="G25" s="80" t="s">
        <v>114</v>
      </c>
      <c r="H25" s="69" t="s">
        <v>115</v>
      </c>
      <c r="I25" s="79"/>
      <c r="J25" s="81" t="s">
        <v>112</v>
      </c>
      <c r="K25" s="82" t="s">
        <v>113</v>
      </c>
      <c r="L25" s="83">
        <v>17600</v>
      </c>
      <c r="M25" s="83">
        <v>4400</v>
      </c>
      <c r="N25" s="83">
        <v>22000</v>
      </c>
      <c r="O25" s="84">
        <v>44371</v>
      </c>
      <c r="P25" s="83">
        <v>22000</v>
      </c>
      <c r="Q25" s="79"/>
      <c r="R25" s="20" t="s">
        <v>100</v>
      </c>
    </row>
    <row r="26" spans="1:18" ht="90" x14ac:dyDescent="0.25">
      <c r="A26" s="16"/>
      <c r="B26" s="123" t="s">
        <v>127</v>
      </c>
      <c r="C26" s="14" t="s">
        <v>102</v>
      </c>
      <c r="D26" s="20" t="s">
        <v>103</v>
      </c>
      <c r="E26" s="14"/>
      <c r="F26" s="14" t="s">
        <v>22</v>
      </c>
      <c r="G26" s="53" t="s">
        <v>116</v>
      </c>
      <c r="H26" s="22" t="s">
        <v>20</v>
      </c>
      <c r="I26" s="14"/>
      <c r="J26" s="16" t="s">
        <v>117</v>
      </c>
      <c r="K26" s="35" t="s">
        <v>61</v>
      </c>
      <c r="L26" s="36">
        <v>197800</v>
      </c>
      <c r="M26" s="36">
        <v>49450</v>
      </c>
      <c r="N26" s="36">
        <v>247250</v>
      </c>
      <c r="O26" s="52">
        <v>44508</v>
      </c>
      <c r="P26" s="42">
        <v>247250</v>
      </c>
      <c r="Q26" s="14"/>
      <c r="R26" s="14"/>
    </row>
    <row r="27" spans="1:18" ht="60" x14ac:dyDescent="0.25">
      <c r="A27" s="54"/>
      <c r="B27" s="122" t="s">
        <v>128</v>
      </c>
      <c r="C27" s="55" t="s">
        <v>104</v>
      </c>
      <c r="D27" s="29" t="s">
        <v>105</v>
      </c>
      <c r="E27" s="28"/>
      <c r="F27" s="28" t="s">
        <v>22</v>
      </c>
      <c r="G27" s="56" t="s">
        <v>118</v>
      </c>
      <c r="H27" s="31" t="s">
        <v>119</v>
      </c>
      <c r="I27" s="28"/>
      <c r="J27" s="54" t="s">
        <v>120</v>
      </c>
      <c r="K27" s="57" t="s">
        <v>121</v>
      </c>
      <c r="L27" s="58">
        <v>155828.5</v>
      </c>
      <c r="M27" s="58">
        <v>38957.120000000003</v>
      </c>
      <c r="N27" s="58">
        <v>194785.62</v>
      </c>
      <c r="O27" s="47">
        <v>44410</v>
      </c>
      <c r="P27" s="49">
        <v>194785.62</v>
      </c>
      <c r="Q27" s="28"/>
      <c r="R27" s="28"/>
    </row>
    <row r="28" spans="1:18" ht="180" x14ac:dyDescent="0.25">
      <c r="A28" s="16"/>
      <c r="B28" s="121" t="s">
        <v>129</v>
      </c>
      <c r="C28" s="13" t="s">
        <v>130</v>
      </c>
      <c r="D28" s="22" t="s">
        <v>131</v>
      </c>
      <c r="E28" s="13"/>
      <c r="F28" s="61" t="s">
        <v>22</v>
      </c>
      <c r="G28" s="22" t="s">
        <v>132</v>
      </c>
      <c r="H28" s="22" t="s">
        <v>133</v>
      </c>
      <c r="I28" s="13"/>
      <c r="J28" s="19" t="s">
        <v>134</v>
      </c>
      <c r="K28" s="67" t="s">
        <v>135</v>
      </c>
      <c r="L28" s="42">
        <v>298600</v>
      </c>
      <c r="M28" s="42">
        <v>74650</v>
      </c>
      <c r="N28" s="42">
        <v>373250</v>
      </c>
      <c r="O28" s="52">
        <v>44470</v>
      </c>
      <c r="P28" s="42">
        <v>349463.76</v>
      </c>
      <c r="Q28" s="14"/>
      <c r="R28" s="14"/>
    </row>
    <row r="29" spans="1:18" ht="75" x14ac:dyDescent="0.25">
      <c r="A29" s="16"/>
      <c r="B29" s="61" t="s">
        <v>245</v>
      </c>
      <c r="C29" s="62" t="s">
        <v>136</v>
      </c>
      <c r="D29" s="43" t="s">
        <v>138</v>
      </c>
      <c r="E29" s="14"/>
      <c r="F29" s="59" t="s">
        <v>22</v>
      </c>
      <c r="G29" s="63" t="s">
        <v>137</v>
      </c>
      <c r="H29" s="22" t="s">
        <v>152</v>
      </c>
      <c r="I29" s="14"/>
      <c r="J29" s="52">
        <v>44385</v>
      </c>
      <c r="K29" s="51" t="s">
        <v>27</v>
      </c>
      <c r="L29" s="42">
        <v>69766.600000000006</v>
      </c>
      <c r="M29" s="42">
        <v>17441.650000000001</v>
      </c>
      <c r="N29" s="42">
        <v>87208.25</v>
      </c>
      <c r="O29" s="52">
        <v>44440</v>
      </c>
      <c r="P29" s="42">
        <v>87208.25</v>
      </c>
      <c r="Q29" s="14"/>
      <c r="R29" s="14"/>
    </row>
    <row r="30" spans="1:18" ht="105" x14ac:dyDescent="0.25">
      <c r="A30" s="16"/>
      <c r="B30" s="51" t="s">
        <v>141</v>
      </c>
      <c r="C30" s="13" t="s">
        <v>139</v>
      </c>
      <c r="D30" s="43" t="s">
        <v>140</v>
      </c>
      <c r="E30" s="14"/>
      <c r="F30" s="51" t="s">
        <v>22</v>
      </c>
      <c r="G30" s="13" t="s">
        <v>139</v>
      </c>
      <c r="H30" s="22" t="s">
        <v>178</v>
      </c>
      <c r="I30" s="14"/>
      <c r="J30" s="16" t="s">
        <v>164</v>
      </c>
      <c r="K30" s="60" t="s">
        <v>179</v>
      </c>
      <c r="L30" s="42">
        <v>188000</v>
      </c>
      <c r="M30" s="42">
        <v>47000</v>
      </c>
      <c r="N30" s="42">
        <v>235000</v>
      </c>
      <c r="O30" s="19"/>
      <c r="P30" s="42"/>
      <c r="Q30" s="13" t="s">
        <v>215</v>
      </c>
      <c r="R30" s="13"/>
    </row>
    <row r="31" spans="1:18" ht="75" x14ac:dyDescent="0.25">
      <c r="A31" s="16"/>
      <c r="B31" s="14" t="s">
        <v>233</v>
      </c>
      <c r="C31" s="13" t="s">
        <v>142</v>
      </c>
      <c r="D31" s="43" t="s">
        <v>143</v>
      </c>
      <c r="E31" s="14"/>
      <c r="F31" s="61" t="s">
        <v>58</v>
      </c>
      <c r="G31" s="61" t="s">
        <v>144</v>
      </c>
      <c r="H31" s="22" t="s">
        <v>145</v>
      </c>
      <c r="I31" s="14"/>
      <c r="J31" s="52">
        <v>44385</v>
      </c>
      <c r="K31" s="51" t="s">
        <v>146</v>
      </c>
      <c r="L31" s="42">
        <v>24900</v>
      </c>
      <c r="M31" s="42">
        <v>6225</v>
      </c>
      <c r="N31" s="42">
        <f>L31+M31</f>
        <v>31125</v>
      </c>
      <c r="O31" s="52">
        <v>44385</v>
      </c>
      <c r="P31" s="42">
        <v>31125</v>
      </c>
      <c r="Q31" s="14"/>
      <c r="R31" s="14"/>
    </row>
    <row r="32" spans="1:18" ht="105" x14ac:dyDescent="0.25">
      <c r="A32" s="16"/>
      <c r="B32" s="65" t="s">
        <v>234</v>
      </c>
      <c r="C32" s="19" t="s">
        <v>162</v>
      </c>
      <c r="D32" s="20" t="s">
        <v>168</v>
      </c>
      <c r="E32" s="14"/>
      <c r="F32" s="61" t="s">
        <v>22</v>
      </c>
      <c r="G32" s="51" t="s">
        <v>162</v>
      </c>
      <c r="H32" s="22" t="s">
        <v>163</v>
      </c>
      <c r="I32" s="14"/>
      <c r="J32" s="19" t="s">
        <v>164</v>
      </c>
      <c r="K32" s="69" t="s">
        <v>165</v>
      </c>
      <c r="L32" s="42">
        <v>41950</v>
      </c>
      <c r="M32" s="42">
        <v>10487.5</v>
      </c>
      <c r="N32" s="42">
        <v>52437.5</v>
      </c>
      <c r="O32" s="52">
        <v>44488</v>
      </c>
      <c r="P32" s="42">
        <v>52437.5</v>
      </c>
      <c r="Q32" s="14"/>
      <c r="R32" s="14"/>
    </row>
    <row r="33" spans="1:18" ht="60" x14ac:dyDescent="0.25">
      <c r="A33" s="16"/>
      <c r="B33" s="65" t="s">
        <v>235</v>
      </c>
      <c r="C33" s="14" t="s">
        <v>180</v>
      </c>
      <c r="D33" s="68" t="s">
        <v>181</v>
      </c>
      <c r="E33" s="14"/>
      <c r="F33" s="61" t="s">
        <v>58</v>
      </c>
      <c r="G33" s="51" t="s">
        <v>180</v>
      </c>
      <c r="H33" s="22" t="s">
        <v>182</v>
      </c>
      <c r="I33" s="14"/>
      <c r="J33" s="19" t="s">
        <v>164</v>
      </c>
      <c r="K33" s="67" t="s">
        <v>183</v>
      </c>
      <c r="L33" s="39">
        <v>22452</v>
      </c>
      <c r="M33" s="39" t="s">
        <v>184</v>
      </c>
      <c r="N33" s="39" t="s">
        <v>185</v>
      </c>
      <c r="O33" s="52">
        <v>44438</v>
      </c>
      <c r="P33" s="39">
        <v>28065</v>
      </c>
      <c r="Q33" s="14"/>
      <c r="R33" s="14"/>
    </row>
    <row r="34" spans="1:18" ht="90" customHeight="1" x14ac:dyDescent="0.25">
      <c r="A34" s="91"/>
      <c r="B34" s="112" t="s">
        <v>236</v>
      </c>
      <c r="C34" s="93" t="s">
        <v>153</v>
      </c>
      <c r="D34" s="105" t="s">
        <v>154</v>
      </c>
      <c r="E34" s="14"/>
      <c r="F34" s="61" t="s">
        <v>22</v>
      </c>
      <c r="G34" s="61" t="s">
        <v>153</v>
      </c>
      <c r="H34" s="103" t="s">
        <v>155</v>
      </c>
      <c r="I34" s="91"/>
      <c r="J34" s="52">
        <v>44405</v>
      </c>
      <c r="K34" s="66">
        <v>44589</v>
      </c>
      <c r="L34" s="42">
        <v>134535</v>
      </c>
      <c r="M34" s="42">
        <v>33633.75</v>
      </c>
      <c r="N34" s="42">
        <f>L34+M34</f>
        <v>168168.75</v>
      </c>
      <c r="O34" s="95">
        <v>44552</v>
      </c>
      <c r="P34" s="114">
        <v>168168.75</v>
      </c>
      <c r="Q34" s="91"/>
      <c r="R34" s="91"/>
    </row>
    <row r="35" spans="1:18" x14ac:dyDescent="0.25">
      <c r="A35" s="92"/>
      <c r="B35" s="113"/>
      <c r="C35" s="94"/>
      <c r="D35" s="106"/>
      <c r="E35" s="14"/>
      <c r="F35" s="61" t="s">
        <v>213</v>
      </c>
      <c r="G35" s="61" t="s">
        <v>153</v>
      </c>
      <c r="H35" s="104"/>
      <c r="I35" s="92"/>
      <c r="J35" s="52">
        <v>44552</v>
      </c>
      <c r="K35" s="66">
        <v>44224</v>
      </c>
      <c r="L35" s="42">
        <v>134535</v>
      </c>
      <c r="M35" s="42">
        <v>33633.75</v>
      </c>
      <c r="N35" s="42">
        <f>L35+M35</f>
        <v>168168.75</v>
      </c>
      <c r="O35" s="96"/>
      <c r="P35" s="115"/>
      <c r="Q35" s="92"/>
      <c r="R35" s="92"/>
    </row>
    <row r="36" spans="1:18" ht="150" x14ac:dyDescent="0.25">
      <c r="A36" s="16"/>
      <c r="B36" s="65" t="s">
        <v>237</v>
      </c>
      <c r="C36" s="13" t="s">
        <v>157</v>
      </c>
      <c r="D36" s="43" t="s">
        <v>156</v>
      </c>
      <c r="E36" s="14"/>
      <c r="F36" s="61" t="s">
        <v>22</v>
      </c>
      <c r="G36" s="61" t="s">
        <v>157</v>
      </c>
      <c r="H36" s="22" t="s">
        <v>36</v>
      </c>
      <c r="I36" s="14"/>
      <c r="J36" s="52">
        <v>44407</v>
      </c>
      <c r="K36" s="66">
        <v>44711</v>
      </c>
      <c r="L36" s="42">
        <v>194000</v>
      </c>
      <c r="M36" s="42">
        <v>48500</v>
      </c>
      <c r="N36" s="42">
        <f>L36+M36</f>
        <v>242500</v>
      </c>
      <c r="O36" s="52"/>
      <c r="P36" s="42"/>
      <c r="Q36" s="73" t="s">
        <v>215</v>
      </c>
      <c r="R36" s="14"/>
    </row>
    <row r="37" spans="1:18" ht="90" x14ac:dyDescent="0.25">
      <c r="A37" s="16"/>
      <c r="B37" s="65" t="s">
        <v>238</v>
      </c>
      <c r="C37" s="61" t="s">
        <v>158</v>
      </c>
      <c r="D37" s="20" t="s">
        <v>167</v>
      </c>
      <c r="E37" s="14"/>
      <c r="F37" s="61" t="s">
        <v>22</v>
      </c>
      <c r="G37" s="61" t="s">
        <v>158</v>
      </c>
      <c r="H37" s="22" t="s">
        <v>159</v>
      </c>
      <c r="I37" s="14"/>
      <c r="J37" s="19" t="s">
        <v>160</v>
      </c>
      <c r="K37" s="67" t="s">
        <v>161</v>
      </c>
      <c r="L37" s="42">
        <v>178000</v>
      </c>
      <c r="M37" s="42">
        <v>44500</v>
      </c>
      <c r="N37" s="39">
        <v>222500</v>
      </c>
      <c r="O37" s="19"/>
      <c r="P37" s="36"/>
      <c r="Q37" s="20" t="s">
        <v>214</v>
      </c>
      <c r="R37" s="14"/>
    </row>
    <row r="38" spans="1:18" ht="75" x14ac:dyDescent="0.25">
      <c r="A38" s="16"/>
      <c r="B38" s="65" t="s">
        <v>239</v>
      </c>
      <c r="C38" s="14" t="s">
        <v>176</v>
      </c>
      <c r="D38" s="43" t="s">
        <v>177</v>
      </c>
      <c r="E38" s="14"/>
      <c r="F38" s="14" t="s">
        <v>22</v>
      </c>
      <c r="G38" s="14" t="s">
        <v>176</v>
      </c>
      <c r="H38" s="22" t="s">
        <v>208</v>
      </c>
      <c r="I38" s="14"/>
      <c r="J38" s="16" t="s">
        <v>192</v>
      </c>
      <c r="K38" s="35" t="s">
        <v>21</v>
      </c>
      <c r="L38" s="36">
        <v>38800</v>
      </c>
      <c r="M38" s="36">
        <v>9700</v>
      </c>
      <c r="N38" s="36">
        <v>48500</v>
      </c>
      <c r="O38" s="19"/>
      <c r="P38" s="36"/>
      <c r="Q38" s="14"/>
      <c r="R38" s="14"/>
    </row>
    <row r="39" spans="1:18" ht="60" customHeight="1" x14ac:dyDescent="0.25">
      <c r="A39" s="91"/>
      <c r="B39" s="118" t="s">
        <v>187</v>
      </c>
      <c r="C39" s="93" t="s">
        <v>188</v>
      </c>
      <c r="D39" s="116" t="s">
        <v>186</v>
      </c>
      <c r="E39" s="91"/>
      <c r="F39" s="63" t="s">
        <v>22</v>
      </c>
      <c r="G39" s="13" t="s">
        <v>188</v>
      </c>
      <c r="H39" s="99" t="s">
        <v>189</v>
      </c>
      <c r="I39" s="91"/>
      <c r="J39" s="16" t="s">
        <v>190</v>
      </c>
      <c r="K39" s="60" t="s">
        <v>191</v>
      </c>
      <c r="L39" s="42">
        <v>1652539.15</v>
      </c>
      <c r="M39" s="42">
        <f>0.25*L39</f>
        <v>413134.78749999998</v>
      </c>
      <c r="N39" s="42">
        <f>L39+M39</f>
        <v>2065673.9375</v>
      </c>
      <c r="O39" s="19"/>
      <c r="P39" s="36"/>
      <c r="Q39" s="93" t="s">
        <v>215</v>
      </c>
      <c r="R39" s="91"/>
    </row>
    <row r="40" spans="1:18" x14ac:dyDescent="0.25">
      <c r="A40" s="92"/>
      <c r="B40" s="119"/>
      <c r="C40" s="94"/>
      <c r="D40" s="117"/>
      <c r="E40" s="92"/>
      <c r="F40" s="63" t="s">
        <v>213</v>
      </c>
      <c r="G40" s="14" t="s">
        <v>188</v>
      </c>
      <c r="H40" s="100"/>
      <c r="I40" s="92"/>
      <c r="J40" s="50">
        <v>81054</v>
      </c>
      <c r="K40" s="60"/>
      <c r="L40" s="36">
        <v>143352</v>
      </c>
      <c r="M40" s="36">
        <f>0.25*L40</f>
        <v>35838</v>
      </c>
      <c r="N40" s="36">
        <f>L40+M40</f>
        <v>179190</v>
      </c>
      <c r="O40" s="19"/>
      <c r="P40" s="36"/>
      <c r="Q40" s="94"/>
      <c r="R40" s="92"/>
    </row>
    <row r="41" spans="1:18" ht="45" customHeight="1" x14ac:dyDescent="0.25">
      <c r="A41" s="16"/>
      <c r="B41" s="107" t="s">
        <v>240</v>
      </c>
      <c r="C41" s="91" t="s">
        <v>194</v>
      </c>
      <c r="D41" s="105" t="s">
        <v>193</v>
      </c>
      <c r="E41" s="14"/>
      <c r="F41" s="61" t="s">
        <v>22</v>
      </c>
      <c r="G41" s="20" t="s">
        <v>195</v>
      </c>
      <c r="H41" s="22" t="s">
        <v>63</v>
      </c>
      <c r="I41" s="14"/>
      <c r="J41" s="16" t="s">
        <v>190</v>
      </c>
      <c r="K41" s="60" t="s">
        <v>197</v>
      </c>
      <c r="L41" s="36">
        <v>48000</v>
      </c>
      <c r="M41" s="36">
        <v>12000</v>
      </c>
      <c r="N41" s="36">
        <v>60000</v>
      </c>
      <c r="O41" s="19"/>
      <c r="P41" s="36"/>
      <c r="Q41" s="14" t="s">
        <v>215</v>
      </c>
      <c r="R41" s="14"/>
    </row>
    <row r="42" spans="1:18" ht="75" x14ac:dyDescent="0.25">
      <c r="A42" s="16"/>
      <c r="B42" s="107"/>
      <c r="C42" s="92"/>
      <c r="D42" s="106"/>
      <c r="E42" s="14"/>
      <c r="F42" s="61" t="s">
        <v>22</v>
      </c>
      <c r="G42" s="20" t="s">
        <v>196</v>
      </c>
      <c r="H42" s="22" t="s">
        <v>169</v>
      </c>
      <c r="I42" s="14"/>
      <c r="J42" s="16" t="s">
        <v>190</v>
      </c>
      <c r="K42" s="60" t="s">
        <v>197</v>
      </c>
      <c r="L42" s="36">
        <v>25000</v>
      </c>
      <c r="M42" s="36">
        <v>6250</v>
      </c>
      <c r="N42" s="36">
        <v>31250</v>
      </c>
      <c r="O42" s="19"/>
      <c r="P42" s="36"/>
      <c r="Q42" s="14" t="s">
        <v>215</v>
      </c>
      <c r="R42" s="14"/>
    </row>
    <row r="43" spans="1:18" ht="90" x14ac:dyDescent="0.25">
      <c r="A43" s="16"/>
      <c r="B43" s="65" t="s">
        <v>200</v>
      </c>
      <c r="C43" s="14" t="s">
        <v>198</v>
      </c>
      <c r="D43" s="20" t="s">
        <v>199</v>
      </c>
      <c r="E43" s="14"/>
      <c r="F43" s="61" t="s">
        <v>22</v>
      </c>
      <c r="G43" s="14" t="s">
        <v>198</v>
      </c>
      <c r="H43" s="22" t="s">
        <v>207</v>
      </c>
      <c r="I43" s="14"/>
      <c r="J43" s="77">
        <v>44475</v>
      </c>
      <c r="K43" s="35" t="s">
        <v>61</v>
      </c>
      <c r="L43" s="36">
        <v>190000</v>
      </c>
      <c r="M43" s="36">
        <v>47500</v>
      </c>
      <c r="N43" s="36">
        <v>237500</v>
      </c>
      <c r="O43" s="52">
        <v>44552</v>
      </c>
      <c r="P43" s="39">
        <v>237500</v>
      </c>
      <c r="Q43" s="14"/>
      <c r="R43" s="14"/>
    </row>
    <row r="44" spans="1:18" ht="45" x14ac:dyDescent="0.25">
      <c r="A44" s="71"/>
      <c r="B44" s="65" t="s">
        <v>241</v>
      </c>
      <c r="C44" s="59" t="s">
        <v>201</v>
      </c>
      <c r="D44" s="43" t="s">
        <v>202</v>
      </c>
      <c r="E44" s="14"/>
      <c r="F44" s="61" t="s">
        <v>58</v>
      </c>
      <c r="G44" s="59" t="s">
        <v>203</v>
      </c>
      <c r="H44" s="22" t="s">
        <v>204</v>
      </c>
      <c r="I44" s="14"/>
      <c r="J44" s="71" t="s">
        <v>205</v>
      </c>
      <c r="K44" s="35" t="s">
        <v>206</v>
      </c>
      <c r="L44" s="36">
        <v>169865</v>
      </c>
      <c r="M44" s="36">
        <f>0.25*L44</f>
        <v>42466.25</v>
      </c>
      <c r="N44" s="36">
        <f>L44+M44</f>
        <v>212331.25</v>
      </c>
      <c r="O44" s="52">
        <v>44515</v>
      </c>
      <c r="P44" s="39">
        <v>215975</v>
      </c>
      <c r="Q44" s="20" t="s">
        <v>212</v>
      </c>
      <c r="R44" s="14"/>
    </row>
    <row r="45" spans="1:18" ht="120" x14ac:dyDescent="0.25">
      <c r="A45" s="72"/>
      <c r="B45" s="65" t="s">
        <v>242</v>
      </c>
      <c r="C45" s="14" t="s">
        <v>209</v>
      </c>
      <c r="D45" s="43" t="s">
        <v>210</v>
      </c>
      <c r="E45" s="19"/>
      <c r="F45" s="19" t="s">
        <v>58</v>
      </c>
      <c r="G45" s="19" t="s">
        <v>211</v>
      </c>
      <c r="H45" s="76" t="s">
        <v>20</v>
      </c>
      <c r="I45" s="19"/>
      <c r="J45" s="52">
        <v>44509</v>
      </c>
      <c r="K45" s="52">
        <v>44530</v>
      </c>
      <c r="L45" s="39">
        <v>25800</v>
      </c>
      <c r="M45" s="39">
        <v>6450</v>
      </c>
      <c r="N45" s="39">
        <f>L45+M45</f>
        <v>32250</v>
      </c>
      <c r="O45" s="52">
        <v>44550</v>
      </c>
      <c r="P45" s="42">
        <v>32250</v>
      </c>
      <c r="Q45" s="14"/>
      <c r="R45" s="14"/>
    </row>
    <row r="46" spans="1:18" s="3" customFormat="1" ht="60" x14ac:dyDescent="0.25">
      <c r="A46" s="19"/>
      <c r="B46" s="89" t="s">
        <v>244</v>
      </c>
      <c r="C46" s="13" t="s">
        <v>225</v>
      </c>
      <c r="D46" s="76" t="s">
        <v>226</v>
      </c>
      <c r="E46" s="19"/>
      <c r="F46" s="19" t="s">
        <v>22</v>
      </c>
      <c r="G46" s="19"/>
      <c r="H46" s="76" t="s">
        <v>227</v>
      </c>
      <c r="I46" s="19"/>
      <c r="J46" s="52">
        <v>44487</v>
      </c>
      <c r="K46" s="19" t="s">
        <v>228</v>
      </c>
      <c r="L46" s="39">
        <v>75500</v>
      </c>
      <c r="M46" s="39">
        <f>0.25*L46</f>
        <v>18875</v>
      </c>
      <c r="N46" s="39">
        <f>L46+M46</f>
        <v>94375</v>
      </c>
      <c r="O46" s="52">
        <v>44507</v>
      </c>
      <c r="P46" s="42">
        <v>94375</v>
      </c>
      <c r="Q46" s="13"/>
      <c r="R46" s="13"/>
    </row>
    <row r="47" spans="1:18" ht="60" x14ac:dyDescent="0.25">
      <c r="A47" s="73"/>
      <c r="B47" s="14" t="s">
        <v>243</v>
      </c>
      <c r="C47" s="59" t="s">
        <v>229</v>
      </c>
      <c r="D47" s="43" t="s">
        <v>230</v>
      </c>
      <c r="E47" s="14"/>
      <c r="F47" s="62" t="s">
        <v>22</v>
      </c>
      <c r="G47" s="14" t="s">
        <v>229</v>
      </c>
      <c r="H47" s="22" t="s">
        <v>231</v>
      </c>
      <c r="I47" s="14"/>
      <c r="J47" s="52">
        <v>44568</v>
      </c>
      <c r="K47" s="52">
        <f>J47+30</f>
        <v>44598</v>
      </c>
      <c r="L47" s="39">
        <v>90000</v>
      </c>
      <c r="M47" s="39">
        <v>22500</v>
      </c>
      <c r="N47" s="39">
        <f>L47+M47</f>
        <v>112500</v>
      </c>
      <c r="O47" s="19"/>
      <c r="P47" s="36"/>
      <c r="Q47" s="14"/>
      <c r="R47" s="14"/>
    </row>
  </sheetData>
  <autoFilter ref="A1:R1" xr:uid="{9040BE80-6127-4A87-BC93-C565B3967145}"/>
  <mergeCells count="52">
    <mergeCell ref="Q34:Q35"/>
    <mergeCell ref="R34:R35"/>
    <mergeCell ref="A39:A40"/>
    <mergeCell ref="B39:B40"/>
    <mergeCell ref="Q39:Q40"/>
    <mergeCell ref="R39:R40"/>
    <mergeCell ref="O34:O35"/>
    <mergeCell ref="P34:P35"/>
    <mergeCell ref="H39:H40"/>
    <mergeCell ref="I39:I40"/>
    <mergeCell ref="H34:H35"/>
    <mergeCell ref="I34:I35"/>
    <mergeCell ref="D34:D35"/>
    <mergeCell ref="C39:C40"/>
    <mergeCell ref="D39:D40"/>
    <mergeCell ref="E39:E40"/>
    <mergeCell ref="G20:G21"/>
    <mergeCell ref="I20:I21"/>
    <mergeCell ref="H20:H21"/>
    <mergeCell ref="A22:A23"/>
    <mergeCell ref="B22:B23"/>
    <mergeCell ref="C22:C23"/>
    <mergeCell ref="D22:D23"/>
    <mergeCell ref="E22:E23"/>
    <mergeCell ref="B20:B21"/>
    <mergeCell ref="A20:A21"/>
    <mergeCell ref="C20:C21"/>
    <mergeCell ref="D20:D21"/>
    <mergeCell ref="E20:E21"/>
    <mergeCell ref="D41:D42"/>
    <mergeCell ref="B41:B42"/>
    <mergeCell ref="C41:C42"/>
    <mergeCell ref="A12:A13"/>
    <mergeCell ref="C24:C25"/>
    <mergeCell ref="D24:D25"/>
    <mergeCell ref="B24:B25"/>
    <mergeCell ref="B12:B13"/>
    <mergeCell ref="C12:C13"/>
    <mergeCell ref="D12:D13"/>
    <mergeCell ref="C34:C35"/>
    <mergeCell ref="B34:B35"/>
    <mergeCell ref="A34:A35"/>
    <mergeCell ref="C3:C4"/>
    <mergeCell ref="D3:D4"/>
    <mergeCell ref="E3:E4"/>
    <mergeCell ref="G3:G4"/>
    <mergeCell ref="H3:H4"/>
    <mergeCell ref="I3:I4"/>
    <mergeCell ref="K3:K4"/>
    <mergeCell ref="O3:O4"/>
    <mergeCell ref="P3:P4"/>
    <mergeCell ref="Q3:Q4"/>
  </mergeCells>
  <phoneticPr fontId="2" type="noConversion"/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2B3C-5B28-46BF-B4AA-5CBBF033BC9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Dragutin Mahnet</cp:lastModifiedBy>
  <cp:lastPrinted>2022-01-24T10:56:42Z</cp:lastPrinted>
  <dcterms:created xsi:type="dcterms:W3CDTF">2018-09-19T10:06:57Z</dcterms:created>
  <dcterms:modified xsi:type="dcterms:W3CDTF">2022-01-24T13:21:06Z</dcterms:modified>
</cp:coreProperties>
</file>